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010" windowWidth="13560" windowHeight="8220"/>
  </bookViews>
  <sheets>
    <sheet name="G-BOLW" sheetId="2" r:id="rId1"/>
    <sheet name="AUTOCALCULATE" sheetId="3" state="hidden" r:id="rId2"/>
  </sheets>
  <definedNames>
    <definedName name="_Key1" hidden="1">#REF!</definedName>
    <definedName name="_Order1" hidden="1">255</definedName>
    <definedName name="_Sort" hidden="1">#REF!</definedName>
    <definedName name="_xlnm.Print_Area" localSheetId="1">AUTOCALCULATE!$A$1:$L$33</definedName>
    <definedName name="_xlnm.Print_Area" localSheetId="0">'G-BOLW'!$A$1:$L$32</definedName>
  </definedNames>
  <calcPr calcId="145621"/>
</workbook>
</file>

<file path=xl/calcChain.xml><?xml version="1.0" encoding="utf-8"?>
<calcChain xmlns="http://schemas.openxmlformats.org/spreadsheetml/2006/main">
  <c r="L10" i="2" l="1"/>
  <c r="L11" i="3" s="1"/>
  <c r="L9" i="2"/>
  <c r="L8" i="2"/>
  <c r="L7" i="2"/>
  <c r="L6" i="2"/>
  <c r="K23" i="3"/>
  <c r="L23" i="3" s="1"/>
  <c r="K21" i="3"/>
  <c r="L21" i="3" s="1"/>
  <c r="K20" i="3"/>
  <c r="L20" i="3" s="1"/>
  <c r="K19" i="3"/>
  <c r="L19" i="3" s="1"/>
  <c r="K18" i="3"/>
  <c r="J18" i="3"/>
  <c r="J24" i="3" s="1"/>
  <c r="L16" i="3"/>
  <c r="L14" i="3"/>
  <c r="L12" i="3"/>
  <c r="L15" i="3"/>
  <c r="L13" i="3"/>
  <c r="L18" i="3" l="1"/>
  <c r="L24" i="3" s="1"/>
  <c r="K25" i="3" s="1"/>
</calcChain>
</file>

<file path=xl/comments1.xml><?xml version="1.0" encoding="utf-8"?>
<comments xmlns="http://schemas.openxmlformats.org/spreadsheetml/2006/main">
  <authors>
    <author>PETER PRESTON</author>
  </authors>
  <commentList>
    <comment ref="J19" authorId="0">
      <text>
        <r>
          <rPr>
            <b/>
            <sz val="8"/>
            <color indexed="81"/>
            <rFont val="Tahoma"/>
          </rPr>
          <t>ENTER OF FUEL IN KGS</t>
        </r>
      </text>
    </comment>
    <comment ref="J20" authorId="0">
      <text>
        <r>
          <rPr>
            <b/>
            <sz val="8"/>
            <color indexed="81"/>
            <rFont val="Tahoma"/>
          </rPr>
          <t>ENTER WEIGHT OF PILOT</t>
        </r>
      </text>
    </comment>
    <comment ref="J21" authorId="0">
      <text>
        <r>
          <rPr>
            <b/>
            <sz val="8"/>
            <color indexed="81"/>
            <rFont val="Tahoma"/>
          </rPr>
          <t>ENTER TOTAL WEIGHT OF ROW 1 PAX</t>
        </r>
      </text>
    </comment>
    <comment ref="J22" authorId="0">
      <text>
        <r>
          <rPr>
            <b/>
            <sz val="8"/>
            <color indexed="81"/>
            <rFont val="Tahoma"/>
          </rPr>
          <t>ENTER TOTAL WEIGHT OF FWD BAGGAGE</t>
        </r>
      </text>
    </comment>
    <comment ref="J23" authorId="0">
      <text>
        <r>
          <rPr>
            <b/>
            <sz val="8"/>
            <color indexed="81"/>
            <rFont val="Tahoma"/>
          </rPr>
          <t>ENTER WEIGHT IN REAR BAGGAGE</t>
        </r>
      </text>
    </comment>
  </commentList>
</comments>
</file>

<file path=xl/sharedStrings.xml><?xml version="1.0" encoding="utf-8"?>
<sst xmlns="http://schemas.openxmlformats.org/spreadsheetml/2006/main" count="99" uniqueCount="72">
  <si>
    <t>DATE:</t>
  </si>
  <si>
    <t>ITEM</t>
  </si>
  <si>
    <t>AIRCRAFT EMPTY</t>
  </si>
  <si>
    <t>PILOT</t>
  </si>
  <si>
    <t>TOTALS</t>
  </si>
  <si>
    <t>RESULTANT CENTRE OF GRAVITY:</t>
  </si>
  <si>
    <t>MAY IN PARTICULAR CIRCUMSTANCES BE ADVISED OR ENFORCED BY</t>
  </si>
  <si>
    <t>OPERATIONAL CONSIDERATIONS</t>
  </si>
  <si>
    <t xml:space="preserve">IS OF SUCH WEIGHT AND IS DISTRIBUTED AND SECURED THAT IT MAY BE </t>
  </si>
  <si>
    <t>SAFELY CARRIED ON THE INTENDED FLIGHT</t>
  </si>
  <si>
    <r>
      <t>WEIGHT:</t>
    </r>
    <r>
      <rPr>
        <sz val="8"/>
        <rFont val="Arial"/>
        <family val="2"/>
      </rPr>
      <t xml:space="preserve"> THE MAXIMUM PERMISSIBLE TAKE-OFF WEIGHT AND LANDING</t>
    </r>
  </si>
  <si>
    <t>BASIC EMPTY WEIGHT (kgs)</t>
  </si>
  <si>
    <t>DISPOSABLE LOAD (kgs)</t>
  </si>
  <si>
    <t>DISPOSABLE LOAD - FULL FUEL (kgs)</t>
  </si>
  <si>
    <t>WEIGHT (kgs)</t>
  </si>
  <si>
    <t>MAXIMUM PERMISSIBLE TOTAL WEIGHT (kgs)</t>
  </si>
  <si>
    <t>MOMENT   (kg cm)</t>
  </si>
  <si>
    <t>LEVER ARM (cm)</t>
  </si>
  <si>
    <t>aft limit of 93.0 cm aft of datum at all weights</t>
  </si>
  <si>
    <r>
      <t>THE CENTRE OF GRAVITY DATUM</t>
    </r>
    <r>
      <rPr>
        <sz val="8"/>
        <rFont val="Arial"/>
        <family val="2"/>
      </rPr>
      <t xml:space="preserve"> IS DEFINED AS THE </t>
    </r>
  </si>
  <si>
    <t>FORWARD FACE OF THE FIREWALL</t>
  </si>
  <si>
    <t>24.5 US Gal (93 lt)</t>
  </si>
  <si>
    <t>MAX BAGGAGE (kgs), with 18 kg in rear area</t>
  </si>
  <si>
    <t>79 cm AFT OF DATUM AT 612 kgs</t>
  </si>
  <si>
    <t>83 cm AFT OF DATUM AT 758 kgs</t>
  </si>
  <si>
    <t>93 cm AFT OF DATUM AT 758 kgs</t>
  </si>
  <si>
    <t>WEIGHT IS 758 KG.  THIS IS THE MAXIMUM WEIGHT AND LOWER WEIGHTS</t>
  </si>
  <si>
    <t>FRONT ROW PAX</t>
  </si>
  <si>
    <t>REAR BAGGAGE AREA</t>
  </si>
  <si>
    <t>CENTRE OF GRAVITY : THE LOAD IS TO DISTRIBUTED SO THAT THE CENTRE OF GRAVITY LIES ALWAYS BETWEEN:</t>
  </si>
  <si>
    <t xml:space="preserve">straight line variation between points and  </t>
  </si>
  <si>
    <r>
      <t>THE AIR NAVIGATION ORDER</t>
    </r>
    <r>
      <rPr>
        <sz val="8"/>
        <rFont val="Arial"/>
        <family val="2"/>
      </rPr>
      <t xml:space="preserve"> (1972) AS AMENDED REQUIRES THE </t>
    </r>
  </si>
  <si>
    <t xml:space="preserve">COMMANDER TO SATISFY HIMSELF BEFORE TAKE-OFF THAT LOAD CARRIED </t>
  </si>
  <si>
    <t>cm</t>
  </si>
  <si>
    <t>FUEL PLAN</t>
  </si>
  <si>
    <t>MINUTES</t>
  </si>
  <si>
    <t xml:space="preserve">SIGNATURE  OF PILOT IN COMMAND </t>
  </si>
  <si>
    <t>TRIP</t>
  </si>
  <si>
    <t>DIVERT</t>
  </si>
  <si>
    <t xml:space="preserve">Fuel consumption </t>
  </si>
  <si>
    <t>10% CONTINGENCY</t>
  </si>
  <si>
    <t>minutes</t>
  </si>
  <si>
    <t>FUEL REQUIRED</t>
  </si>
  <si>
    <t>Fuel On Board:</t>
  </si>
  <si>
    <t>FUEL ON BOARD</t>
  </si>
  <si>
    <t>litres</t>
  </si>
  <si>
    <t>23 litres/Hr</t>
  </si>
  <si>
    <t>16.2 kgs/Hr</t>
  </si>
  <si>
    <t>FINAL RESERVE</t>
  </si>
  <si>
    <t>MAX BAGGAGE (kgs),in rear area</t>
  </si>
  <si>
    <t>C OF G (Moment/weight):</t>
  </si>
  <si>
    <t>30 by day 45 by night or IFR</t>
  </si>
  <si>
    <t>TOTAL</t>
  </si>
  <si>
    <t>Add 5% of TOTAL</t>
  </si>
  <si>
    <t>Contingency fuel</t>
  </si>
  <si>
    <t>Total in hours</t>
  </si>
  <si>
    <t>Fuel burn</t>
  </si>
  <si>
    <t>litres per hour</t>
  </si>
  <si>
    <t>Fuel required</t>
  </si>
  <si>
    <t>Fuel on board</t>
  </si>
  <si>
    <t>Complete Take off &amp; Landing data, including these safety factors or as per AFM</t>
  </si>
  <si>
    <t>Condition</t>
  </si>
  <si>
    <t>Take off</t>
  </si>
  <si>
    <t>Landing</t>
  </si>
  <si>
    <t>Dry Grass</t>
  </si>
  <si>
    <t>Multiple factors are cumulative</t>
  </si>
  <si>
    <t>Wet Grass</t>
  </si>
  <si>
    <t>Wet paved</t>
  </si>
  <si>
    <t>-</t>
  </si>
  <si>
    <t>Soft ground/snow</t>
  </si>
  <si>
    <t>Always add</t>
  </si>
  <si>
    <t>unless pre-included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</si>
</sst>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7" x14ac:knownFonts="1">
    <font>
      <sz val="12"/>
      <name val="Arial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8"/>
      <name val="Arial"/>
      <family val="2"/>
    </font>
    <font>
      <b/>
      <sz val="8"/>
      <color indexed="81"/>
      <name val="Tahoma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/>
    <xf numFmtId="2" fontId="3" fillId="0" borderId="8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2" fontId="1" fillId="0" borderId="13" xfId="0" applyNumberFormat="1" applyFont="1" applyBorder="1" applyAlignment="1">
      <alignment horizontal="left"/>
    </xf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9" xfId="0" applyFont="1" applyBorder="1"/>
    <xf numFmtId="2" fontId="1" fillId="0" borderId="16" xfId="0" applyNumberFormat="1" applyFont="1" applyBorder="1" applyAlignment="1">
      <alignment horizontal="left"/>
    </xf>
    <xf numFmtId="0" fontId="4" fillId="0" borderId="9" xfId="0" applyFont="1" applyBorder="1"/>
    <xf numFmtId="0" fontId="4" fillId="0" borderId="12" xfId="0" applyFont="1" applyBorder="1"/>
    <xf numFmtId="2" fontId="0" fillId="0" borderId="0" xfId="0" applyNumberFormat="1"/>
    <xf numFmtId="2" fontId="3" fillId="2" borderId="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3" fillId="0" borderId="13" xfId="0" applyFont="1" applyBorder="1"/>
    <xf numFmtId="0" fontId="1" fillId="0" borderId="18" xfId="0" applyFont="1" applyBorder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" borderId="4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2" fillId="3" borderId="11" xfId="0" applyFont="1" applyFill="1" applyBorder="1"/>
    <xf numFmtId="0" fontId="1" fillId="3" borderId="5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12" xfId="0" applyFont="1" applyFill="1" applyBorder="1"/>
    <xf numFmtId="0" fontId="2" fillId="3" borderId="13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14" xfId="0" applyFont="1" applyFill="1" applyBorder="1"/>
    <xf numFmtId="0" fontId="2" fillId="3" borderId="20" xfId="0" applyFont="1" applyFill="1" applyBorder="1"/>
    <xf numFmtId="2" fontId="3" fillId="0" borderId="20" xfId="0" applyNumberFormat="1" applyFont="1" applyBorder="1" applyAlignment="1">
      <alignment horizontal="center"/>
    </xf>
    <xf numFmtId="2" fontId="3" fillId="0" borderId="0" xfId="0" applyNumberFormat="1" applyFont="1" applyBorder="1"/>
    <xf numFmtId="180" fontId="1" fillId="3" borderId="2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2" fontId="3" fillId="0" borderId="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22" xfId="0" applyFont="1" applyBorder="1"/>
    <xf numFmtId="0" fontId="1" fillId="4" borderId="22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6" fillId="0" borderId="28" xfId="0" applyFont="1" applyFill="1" applyBorder="1" applyAlignment="1">
      <alignment horizontal="center"/>
    </xf>
    <xf numFmtId="0" fontId="1" fillId="0" borderId="29" xfId="0" applyFont="1" applyBorder="1"/>
    <xf numFmtId="0" fontId="1" fillId="0" borderId="30" xfId="0" applyFont="1" applyFill="1" applyBorder="1"/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30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1" fillId="0" borderId="35" xfId="0" applyFont="1" applyBorder="1" applyAlignment="1">
      <alignment horizontal="left"/>
    </xf>
    <xf numFmtId="0" fontId="1" fillId="0" borderId="36" xfId="0" applyFont="1" applyBorder="1"/>
    <xf numFmtId="0" fontId="1" fillId="0" borderId="37" xfId="0" applyFont="1" applyBorder="1"/>
    <xf numFmtId="0" fontId="1" fillId="0" borderId="35" xfId="0" applyFont="1" applyBorder="1"/>
    <xf numFmtId="0" fontId="1" fillId="0" borderId="38" xfId="0" applyFont="1" applyBorder="1"/>
    <xf numFmtId="0" fontId="6" fillId="0" borderId="39" xfId="0" applyFont="1" applyFill="1" applyBorder="1" applyAlignment="1">
      <alignment horizontal="center"/>
    </xf>
    <xf numFmtId="0" fontId="1" fillId="0" borderId="40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1" xfId="0" applyFont="1" applyFill="1" applyBorder="1"/>
    <xf numFmtId="0" fontId="1" fillId="0" borderId="4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" fillId="0" borderId="26" xfId="0" applyFont="1" applyFill="1" applyBorder="1"/>
    <xf numFmtId="0" fontId="1" fillId="0" borderId="26" xfId="0" applyFont="1" applyFill="1" applyBorder="1" applyAlignment="1">
      <alignment horizontal="center"/>
    </xf>
    <xf numFmtId="0" fontId="2" fillId="0" borderId="45" xfId="0" applyFont="1" applyFill="1" applyBorder="1"/>
    <xf numFmtId="0" fontId="1" fillId="0" borderId="4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WEIGHT AND BALANCE SCHEDULE / LOAD SHEET
 CESSNA</a:t>
            </a:r>
            <a:r>
              <a:rPr lang="en-GB" baseline="0"/>
              <a:t> </a:t>
            </a:r>
            <a:r>
              <a:rPr lang="en-GB"/>
              <a:t>152 GBOLW</a:t>
            </a:r>
          </a:p>
        </c:rich>
      </c:tx>
      <c:layout>
        <c:manualLayout>
          <c:xMode val="edge"/>
          <c:yMode val="edge"/>
          <c:x val="0.17684904338726148"/>
          <c:y val="2.8880866425992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1299638989169675"/>
          <c:w val="0.78295881399374345"/>
          <c:h val="0.66787003610108309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'G-BOLW'!$O$2:$O$7</c:f>
              <c:numCache>
                <c:formatCode>0.00</c:formatCode>
                <c:ptCount val="6"/>
                <c:pt idx="0">
                  <c:v>79</c:v>
                </c:pt>
                <c:pt idx="1">
                  <c:v>79</c:v>
                </c:pt>
                <c:pt idx="2">
                  <c:v>83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'G-BOLW'!$N$2:$N$7</c:f>
              <c:numCache>
                <c:formatCode>General</c:formatCode>
                <c:ptCount val="6"/>
                <c:pt idx="0">
                  <c:v>500</c:v>
                </c:pt>
                <c:pt idx="1">
                  <c:v>612</c:v>
                </c:pt>
                <c:pt idx="2">
                  <c:v>758</c:v>
                </c:pt>
                <c:pt idx="3">
                  <c:v>758</c:v>
                </c:pt>
                <c:pt idx="4">
                  <c:v>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383488"/>
        <c:axId val="200805760"/>
      </c:scatterChart>
      <c:valAx>
        <c:axId val="20038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 of G centimeters aft of Datum</a:t>
                </a:r>
              </a:p>
            </c:rich>
          </c:tx>
          <c:layout>
            <c:manualLayout>
              <c:xMode val="edge"/>
              <c:yMode val="edge"/>
              <c:x val="0.30225097264771161"/>
              <c:y val="0.875451263537906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05760"/>
        <c:crossesAt val="500"/>
        <c:crossBetween val="midCat"/>
        <c:majorUnit val="1"/>
        <c:minorUnit val="0.5"/>
      </c:valAx>
      <c:valAx>
        <c:axId val="200805760"/>
        <c:scaling>
          <c:orientation val="minMax"/>
          <c:max val="8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All Up Weight - Kilogram (AUW - kg)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6064981949458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83488"/>
        <c:crosses val="autoZero"/>
        <c:crossBetween val="midCat"/>
        <c:majorUnit val="50"/>
        <c:minorUnit val="5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WEIGHT AND BALANCE SCHEDULE / LOAD SHEET
 CESSNA C152 G-BOLW</a:t>
            </a:r>
          </a:p>
        </c:rich>
      </c:tx>
      <c:layout>
        <c:manualLayout>
          <c:xMode val="edge"/>
          <c:yMode val="edge"/>
          <c:x val="0.17684904338726148"/>
          <c:y val="2.8880866425992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1299638989169675"/>
          <c:w val="0.78295881399374345"/>
          <c:h val="0.66787003610108309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'G-BOLW'!$O$2:$O$7</c:f>
              <c:numCache>
                <c:formatCode>0.00</c:formatCode>
                <c:ptCount val="6"/>
                <c:pt idx="0">
                  <c:v>79</c:v>
                </c:pt>
                <c:pt idx="1">
                  <c:v>79</c:v>
                </c:pt>
                <c:pt idx="2">
                  <c:v>83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'G-BOLW'!$N$2:$N$7</c:f>
              <c:numCache>
                <c:formatCode>General</c:formatCode>
                <c:ptCount val="6"/>
                <c:pt idx="0">
                  <c:v>500</c:v>
                </c:pt>
                <c:pt idx="1">
                  <c:v>612</c:v>
                </c:pt>
                <c:pt idx="2">
                  <c:v>758</c:v>
                </c:pt>
                <c:pt idx="3">
                  <c:v>758</c:v>
                </c:pt>
                <c:pt idx="4">
                  <c:v>500</c:v>
                </c:pt>
              </c:numCache>
            </c:numRef>
          </c:yVal>
          <c:smooth val="0"/>
        </c:ser>
        <c:ser>
          <c:idx val="0"/>
          <c:order val="1"/>
          <c:tx>
            <c:v>CofG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AUTOCALCULATE!$K$25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AUTOCALCULATE!$J$24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0848"/>
        <c:axId val="41193856"/>
      </c:scatterChart>
      <c:valAx>
        <c:axId val="40830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 of G centimeters aft of Datum</a:t>
                </a:r>
              </a:p>
            </c:rich>
          </c:tx>
          <c:layout>
            <c:manualLayout>
              <c:xMode val="edge"/>
              <c:yMode val="edge"/>
              <c:x val="0.30225097264771161"/>
              <c:y val="0.875451263537906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93856"/>
        <c:crossesAt val="500"/>
        <c:crossBetween val="midCat"/>
        <c:majorUnit val="1"/>
        <c:minorUnit val="0.5"/>
      </c:valAx>
      <c:valAx>
        <c:axId val="41193856"/>
        <c:scaling>
          <c:orientation val="minMax"/>
          <c:max val="8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All Up Weight - Kilogram (AUW - kg)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6064981949458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30848"/>
        <c:crosses val="autoZero"/>
        <c:crossBetween val="midCat"/>
        <c:majorUnit val="50"/>
        <c:minorUnit val="5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7</xdr:col>
      <xdr:colOff>695325</xdr:colOff>
      <xdr:row>27</xdr:row>
      <xdr:rowOff>0</xdr:rowOff>
    </xdr:to>
    <xdr:graphicFrame macro="">
      <xdr:nvGraphicFramePr>
        <xdr:cNvPr id="3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228600</xdr:colOff>
      <xdr:row>5</xdr:row>
      <xdr:rowOff>28575</xdr:rowOff>
    </xdr:from>
    <xdr:to>
      <xdr:col>3</xdr:col>
      <xdr:colOff>676275</xdr:colOff>
      <xdr:row>5</xdr:row>
      <xdr:rowOff>180975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514600" y="990600"/>
          <a:ext cx="4476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758 KG</a:t>
          </a:r>
        </a:p>
      </xdr:txBody>
    </xdr:sp>
    <xdr:clientData/>
  </xdr:twoCellAnchor>
  <xdr:twoCellAnchor>
    <xdr:from>
      <xdr:col>1</xdr:col>
      <xdr:colOff>561975</xdr:colOff>
      <xdr:row>16</xdr:row>
      <xdr:rowOff>9525</xdr:rowOff>
    </xdr:from>
    <xdr:to>
      <xdr:col>2</xdr:col>
      <xdr:colOff>276225</xdr:colOff>
      <xdr:row>16</xdr:row>
      <xdr:rowOff>161925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323975" y="3076575"/>
          <a:ext cx="4762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612 KG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0.49416</cdr:x>
      <cdr:y>0.56039</cdr:y>
    </cdr:from>
    <cdr:to>
      <cdr:x>0.50535</cdr:x>
      <cdr:y>0.59206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673" y="2969526"/>
          <a:ext cx="66300" cy="167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7</xdr:col>
      <xdr:colOff>695325</xdr:colOff>
      <xdr:row>27</xdr:row>
      <xdr:rowOff>0</xdr:rowOff>
    </xdr:to>
    <xdr:graphicFrame macro="">
      <xdr:nvGraphicFramePr>
        <xdr:cNvPr id="8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228600</xdr:colOff>
      <xdr:row>5</xdr:row>
      <xdr:rowOff>28575</xdr:rowOff>
    </xdr:from>
    <xdr:to>
      <xdr:col>3</xdr:col>
      <xdr:colOff>676275</xdr:colOff>
      <xdr:row>5</xdr:row>
      <xdr:rowOff>180975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2514600" y="990600"/>
          <a:ext cx="4476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758 KG</a:t>
          </a:r>
        </a:p>
      </xdr:txBody>
    </xdr:sp>
    <xdr:clientData/>
  </xdr:twoCellAnchor>
  <xdr:twoCellAnchor>
    <xdr:from>
      <xdr:col>1</xdr:col>
      <xdr:colOff>561975</xdr:colOff>
      <xdr:row>16</xdr:row>
      <xdr:rowOff>9525</xdr:rowOff>
    </xdr:from>
    <xdr:to>
      <xdr:col>2</xdr:col>
      <xdr:colOff>276225</xdr:colOff>
      <xdr:row>16</xdr:row>
      <xdr:rowOff>161925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323975" y="3076575"/>
          <a:ext cx="4762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612 KG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0.49416</cdr:x>
      <cdr:y>0.56186</cdr:y>
    </cdr:from>
    <cdr:to>
      <cdr:x>0.50535</cdr:x>
      <cdr:y>0.59354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673" y="2977342"/>
          <a:ext cx="66300" cy="167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75" workbookViewId="0">
      <selection activeCell="P25" sqref="P25"/>
    </sheetView>
  </sheetViews>
  <sheetFormatPr defaultRowHeight="15" x14ac:dyDescent="0.2"/>
  <cols>
    <col min="9" max="9" width="14.6640625" style="1" customWidth="1"/>
    <col min="10" max="10" width="8.77734375" style="1" customWidth="1"/>
    <col min="11" max="11" width="10.33203125" style="1" customWidth="1"/>
    <col min="12" max="12" width="13.88671875" style="1" customWidth="1"/>
    <col min="13" max="13" width="6.21875" style="1" bestFit="1" customWidth="1"/>
  </cols>
  <sheetData>
    <row r="1" spans="1:15" ht="15.75" thickTop="1" x14ac:dyDescent="0.2">
      <c r="A1" s="12"/>
      <c r="B1" s="13"/>
      <c r="C1" s="13"/>
      <c r="D1" s="13"/>
      <c r="E1" s="13"/>
      <c r="F1" s="13"/>
      <c r="G1" s="13"/>
      <c r="H1" s="13"/>
      <c r="I1" s="25" t="s">
        <v>15</v>
      </c>
      <c r="J1" s="14"/>
      <c r="K1" s="14"/>
      <c r="L1" s="49">
        <v>758</v>
      </c>
    </row>
    <row r="2" spans="1:15" x14ac:dyDescent="0.2">
      <c r="A2" s="16"/>
      <c r="B2" s="11"/>
      <c r="C2" s="11"/>
      <c r="D2" s="11"/>
      <c r="E2" s="11"/>
      <c r="F2" s="11"/>
      <c r="G2" s="11"/>
      <c r="H2" s="11"/>
      <c r="I2" s="19" t="s">
        <v>11</v>
      </c>
      <c r="J2" s="10"/>
      <c r="K2" s="10"/>
      <c r="L2" s="50">
        <v>537.72</v>
      </c>
      <c r="N2">
        <v>500</v>
      </c>
      <c r="O2" s="27">
        <v>79</v>
      </c>
    </row>
    <row r="3" spans="1:15" x14ac:dyDescent="0.2">
      <c r="A3" s="16"/>
      <c r="B3" s="11"/>
      <c r="C3" s="11"/>
      <c r="D3" s="11"/>
      <c r="E3" s="11"/>
      <c r="F3" s="11"/>
      <c r="G3" s="11"/>
      <c r="H3" s="11"/>
      <c r="I3" s="19" t="s">
        <v>21</v>
      </c>
      <c r="J3" s="10"/>
      <c r="K3" s="10"/>
      <c r="L3" s="50">
        <v>67</v>
      </c>
      <c r="N3">
        <v>612</v>
      </c>
      <c r="O3" s="27">
        <v>79</v>
      </c>
    </row>
    <row r="4" spans="1:15" ht="15.75" thickBot="1" x14ac:dyDescent="0.25">
      <c r="A4" s="16"/>
      <c r="B4" s="11"/>
      <c r="C4" s="11"/>
      <c r="D4" s="11"/>
      <c r="E4" s="11"/>
      <c r="F4" s="11"/>
      <c r="G4" s="11"/>
      <c r="H4" s="11"/>
      <c r="I4" s="19" t="s">
        <v>49</v>
      </c>
      <c r="J4" s="10"/>
      <c r="K4" s="10"/>
      <c r="L4" s="50">
        <v>18</v>
      </c>
      <c r="N4">
        <v>758</v>
      </c>
      <c r="O4" s="27">
        <v>83</v>
      </c>
    </row>
    <row r="5" spans="1:15" ht="23.25" thickTop="1" x14ac:dyDescent="0.2">
      <c r="A5" s="16"/>
      <c r="B5" s="11"/>
      <c r="C5" s="11"/>
      <c r="D5" s="11"/>
      <c r="E5" s="11"/>
      <c r="F5" s="11"/>
      <c r="G5" s="11"/>
      <c r="H5" s="11"/>
      <c r="I5" s="2" t="s">
        <v>1</v>
      </c>
      <c r="J5" s="3" t="s">
        <v>14</v>
      </c>
      <c r="K5" s="3" t="s">
        <v>17</v>
      </c>
      <c r="L5" s="4" t="s">
        <v>16</v>
      </c>
      <c r="N5">
        <v>758</v>
      </c>
      <c r="O5" s="27">
        <v>93</v>
      </c>
    </row>
    <row r="6" spans="1:15" x14ac:dyDescent="0.2">
      <c r="A6" s="16"/>
      <c r="B6" s="11"/>
      <c r="C6" s="11"/>
      <c r="D6" s="11"/>
      <c r="E6" s="11"/>
      <c r="F6" s="11"/>
      <c r="G6" s="11"/>
      <c r="H6" s="11"/>
      <c r="I6" s="5" t="s">
        <v>2</v>
      </c>
      <c r="J6" s="7">
        <v>537.72</v>
      </c>
      <c r="K6" s="7">
        <v>77.569999999999993</v>
      </c>
      <c r="L6" s="8">
        <f>K6*J6</f>
        <v>41710.940399999999</v>
      </c>
      <c r="N6">
        <v>500</v>
      </c>
      <c r="O6" s="27">
        <v>93</v>
      </c>
    </row>
    <row r="7" spans="1:15" x14ac:dyDescent="0.2">
      <c r="A7" s="16"/>
      <c r="B7" s="11"/>
      <c r="C7" s="11"/>
      <c r="D7" s="11"/>
      <c r="E7" s="11"/>
      <c r="F7" s="11"/>
      <c r="G7" s="11"/>
      <c r="H7" s="11"/>
      <c r="I7" s="5" t="s">
        <v>44</v>
      </c>
      <c r="J7" s="51"/>
      <c r="K7" s="7">
        <v>107.19</v>
      </c>
      <c r="L7" s="8" t="str">
        <f>IF(K7*J7=0,"",K7*J7)</f>
        <v/>
      </c>
      <c r="O7" s="27"/>
    </row>
    <row r="8" spans="1:15" x14ac:dyDescent="0.2">
      <c r="A8" s="16"/>
      <c r="B8" s="11"/>
      <c r="C8" s="11"/>
      <c r="D8" s="11"/>
      <c r="E8" s="11"/>
      <c r="F8" s="11"/>
      <c r="G8" s="11"/>
      <c r="H8" s="11"/>
      <c r="I8" s="5" t="s">
        <v>3</v>
      </c>
      <c r="J8" s="51"/>
      <c r="K8" s="7">
        <v>93.98</v>
      </c>
      <c r="L8" s="8" t="str">
        <f>IF(K8*J8=0,"",K8*J8)</f>
        <v/>
      </c>
    </row>
    <row r="9" spans="1:15" x14ac:dyDescent="0.2">
      <c r="A9" s="16"/>
      <c r="B9" s="11"/>
      <c r="C9" s="11"/>
      <c r="D9" s="11"/>
      <c r="E9" s="11"/>
      <c r="F9" s="11"/>
      <c r="G9" s="11"/>
      <c r="H9" s="11"/>
      <c r="I9" s="5" t="s">
        <v>27</v>
      </c>
      <c r="J9" s="51"/>
      <c r="K9" s="7">
        <v>93.98</v>
      </c>
      <c r="L9" s="8" t="str">
        <f>IF(K9*J9=0,"",K9*J9)</f>
        <v/>
      </c>
    </row>
    <row r="10" spans="1:15" ht="15.75" thickBot="1" x14ac:dyDescent="0.25">
      <c r="A10" s="16"/>
      <c r="B10" s="11"/>
      <c r="C10" s="11"/>
      <c r="D10" s="11"/>
      <c r="E10" s="11"/>
      <c r="F10" s="11"/>
      <c r="G10" s="11"/>
      <c r="H10" s="11"/>
      <c r="I10" s="6" t="s">
        <v>28</v>
      </c>
      <c r="J10" s="52"/>
      <c r="K10" s="9">
        <v>213.36</v>
      </c>
      <c r="L10" s="8" t="str">
        <f>IF(K10*J10=0,"",K10*J10)</f>
        <v/>
      </c>
    </row>
    <row r="11" spans="1:15" ht="16.5" thickTop="1" thickBot="1" x14ac:dyDescent="0.25">
      <c r="A11" s="16"/>
      <c r="B11" s="11"/>
      <c r="C11" s="11"/>
      <c r="D11" s="11"/>
      <c r="E11" s="11"/>
      <c r="F11" s="11"/>
      <c r="G11" s="11"/>
      <c r="H11" s="11"/>
      <c r="I11" s="53" t="s">
        <v>4</v>
      </c>
      <c r="J11" s="54"/>
      <c r="K11" s="55"/>
      <c r="L11" s="56"/>
    </row>
    <row r="12" spans="1:15" ht="15.75" thickBot="1" x14ac:dyDescent="0.25">
      <c r="A12" s="16"/>
      <c r="B12" s="11"/>
      <c r="C12" s="11"/>
      <c r="D12" s="11"/>
      <c r="E12" s="11"/>
      <c r="F12" s="11"/>
      <c r="G12" s="11"/>
      <c r="H12" s="11"/>
      <c r="I12" s="57" t="s">
        <v>50</v>
      </c>
      <c r="J12" s="58"/>
      <c r="K12" s="59"/>
      <c r="L12" s="60"/>
    </row>
    <row r="13" spans="1:15" x14ac:dyDescent="0.2">
      <c r="A13" s="16"/>
      <c r="B13" s="11"/>
      <c r="C13" s="11"/>
      <c r="D13" s="11"/>
      <c r="E13" s="11"/>
      <c r="F13" s="11"/>
      <c r="G13" s="11"/>
      <c r="H13" s="11"/>
      <c r="I13" s="61" t="s">
        <v>34</v>
      </c>
      <c r="J13" s="61" t="s">
        <v>35</v>
      </c>
      <c r="K13" s="10"/>
      <c r="L13" s="62"/>
    </row>
    <row r="14" spans="1:15" x14ac:dyDescent="0.2">
      <c r="A14" s="16"/>
      <c r="B14" s="11"/>
      <c r="C14" s="11"/>
      <c r="D14" s="11"/>
      <c r="E14" s="11"/>
      <c r="F14" s="11"/>
      <c r="G14" s="11"/>
      <c r="H14" s="11"/>
      <c r="I14" s="63" t="s">
        <v>37</v>
      </c>
      <c r="J14" s="64"/>
      <c r="K14" s="10"/>
      <c r="L14" s="62"/>
    </row>
    <row r="15" spans="1:15" x14ac:dyDescent="0.2">
      <c r="A15" s="16"/>
      <c r="B15" s="11"/>
      <c r="C15" s="11"/>
      <c r="D15" s="11"/>
      <c r="E15" s="11"/>
      <c r="F15" s="11"/>
      <c r="G15" s="11"/>
      <c r="H15" s="11"/>
      <c r="I15" s="63" t="s">
        <v>38</v>
      </c>
      <c r="J15" s="64"/>
      <c r="K15" s="10"/>
      <c r="L15" s="62"/>
    </row>
    <row r="16" spans="1:15" x14ac:dyDescent="0.2">
      <c r="A16" s="16"/>
      <c r="B16" s="11"/>
      <c r="C16" s="11"/>
      <c r="D16" s="11"/>
      <c r="E16" s="11"/>
      <c r="F16" s="11"/>
      <c r="G16" s="11"/>
      <c r="H16" s="11"/>
      <c r="I16" s="63" t="s">
        <v>48</v>
      </c>
      <c r="J16" s="64"/>
      <c r="K16" s="10" t="s">
        <v>51</v>
      </c>
      <c r="L16" s="62"/>
    </row>
    <row r="17" spans="1:12" x14ac:dyDescent="0.2">
      <c r="A17" s="16"/>
      <c r="B17" s="11"/>
      <c r="C17" s="11"/>
      <c r="D17" s="11"/>
      <c r="E17" s="11"/>
      <c r="F17" s="11"/>
      <c r="G17" s="11"/>
      <c r="H17" s="11"/>
      <c r="I17" s="63" t="s">
        <v>52</v>
      </c>
      <c r="J17" s="64"/>
      <c r="K17" s="10"/>
      <c r="L17" s="62"/>
    </row>
    <row r="18" spans="1:12" x14ac:dyDescent="0.2">
      <c r="A18" s="16"/>
      <c r="B18" s="11"/>
      <c r="C18" s="11"/>
      <c r="D18" s="11"/>
      <c r="E18" s="11"/>
      <c r="F18" s="11"/>
      <c r="G18" s="11"/>
      <c r="H18" s="11"/>
      <c r="I18" s="63" t="s">
        <v>53</v>
      </c>
      <c r="J18" s="65"/>
      <c r="K18" s="10" t="s">
        <v>54</v>
      </c>
      <c r="L18" s="62"/>
    </row>
    <row r="19" spans="1:12" ht="15.75" thickBot="1" x14ac:dyDescent="0.25">
      <c r="A19" s="16"/>
      <c r="B19" s="11"/>
      <c r="C19" s="11"/>
      <c r="D19" s="11"/>
      <c r="E19" s="11"/>
      <c r="F19" s="11"/>
      <c r="G19" s="11"/>
      <c r="H19" s="11"/>
      <c r="I19" s="66" t="s">
        <v>55</v>
      </c>
      <c r="J19" s="67"/>
      <c r="K19" s="10"/>
      <c r="L19" s="62"/>
    </row>
    <row r="20" spans="1:12" ht="15.75" thickTop="1" x14ac:dyDescent="0.2">
      <c r="A20" s="16"/>
      <c r="B20" s="11"/>
      <c r="C20" s="11"/>
      <c r="D20" s="11"/>
      <c r="E20" s="11"/>
      <c r="F20" s="11"/>
      <c r="G20" s="11"/>
      <c r="H20" s="11"/>
      <c r="I20" s="63" t="s">
        <v>56</v>
      </c>
      <c r="J20" s="65">
        <v>24</v>
      </c>
      <c r="K20" s="10" t="s">
        <v>57</v>
      </c>
      <c r="L20" s="62"/>
    </row>
    <row r="21" spans="1:12" x14ac:dyDescent="0.2">
      <c r="A21" s="16"/>
      <c r="B21" s="11"/>
      <c r="C21" s="11"/>
      <c r="D21" s="11"/>
      <c r="E21" s="11"/>
      <c r="F21" s="11"/>
      <c r="G21" s="11"/>
      <c r="H21" s="11"/>
      <c r="I21" s="66" t="s">
        <v>58</v>
      </c>
      <c r="J21" s="66"/>
      <c r="K21" s="10"/>
      <c r="L21" s="62"/>
    </row>
    <row r="22" spans="1:12" ht="15.75" thickBot="1" x14ac:dyDescent="0.25">
      <c r="A22" s="16"/>
      <c r="B22" s="11"/>
      <c r="C22" s="11"/>
      <c r="D22" s="11"/>
      <c r="E22" s="11"/>
      <c r="F22" s="11"/>
      <c r="G22" s="11"/>
      <c r="H22" s="11"/>
      <c r="I22" s="68" t="s">
        <v>59</v>
      </c>
      <c r="J22" s="69"/>
      <c r="K22" s="10"/>
      <c r="L22" s="62"/>
    </row>
    <row r="23" spans="1:12" x14ac:dyDescent="0.2">
      <c r="A23" s="16"/>
      <c r="B23" s="11"/>
      <c r="C23" s="11"/>
      <c r="D23" s="11"/>
      <c r="E23" s="11"/>
      <c r="F23" s="11"/>
      <c r="G23" s="11"/>
      <c r="H23" s="11"/>
      <c r="I23" s="70" t="s">
        <v>36</v>
      </c>
      <c r="J23" s="10"/>
      <c r="K23" s="71"/>
      <c r="L23" s="72"/>
    </row>
    <row r="24" spans="1:12" x14ac:dyDescent="0.2">
      <c r="A24" s="16"/>
      <c r="B24" s="11"/>
      <c r="C24" s="11"/>
      <c r="D24" s="11"/>
      <c r="E24" s="11"/>
      <c r="F24" s="11"/>
      <c r="G24" s="11"/>
      <c r="H24" s="11"/>
      <c r="I24" s="73"/>
      <c r="J24" s="10"/>
      <c r="K24" s="10"/>
      <c r="L24" s="62"/>
    </row>
    <row r="25" spans="1:12" ht="15.75" thickBot="1" x14ac:dyDescent="0.25">
      <c r="A25" s="16"/>
      <c r="B25" s="11"/>
      <c r="C25" s="11"/>
      <c r="D25" s="11"/>
      <c r="E25" s="11"/>
      <c r="F25" s="11"/>
      <c r="G25" s="11"/>
      <c r="H25" s="11"/>
      <c r="I25" s="74" t="s">
        <v>0</v>
      </c>
      <c r="J25" s="10"/>
      <c r="K25" s="10"/>
      <c r="L25" s="60"/>
    </row>
    <row r="26" spans="1:12" x14ac:dyDescent="0.2">
      <c r="A26" s="16"/>
      <c r="B26" s="11"/>
      <c r="C26" s="11"/>
      <c r="D26" s="11"/>
      <c r="E26" s="11"/>
      <c r="F26" s="11"/>
      <c r="G26" s="11"/>
      <c r="H26" s="11"/>
      <c r="I26" s="73" t="s">
        <v>60</v>
      </c>
      <c r="J26" s="75"/>
      <c r="K26" s="75"/>
      <c r="L26" s="62"/>
    </row>
    <row r="27" spans="1:12" x14ac:dyDescent="0.2">
      <c r="A27" s="16"/>
      <c r="B27" s="11"/>
      <c r="C27" s="11"/>
      <c r="D27" s="11"/>
      <c r="E27" s="11"/>
      <c r="F27" s="11"/>
      <c r="G27" s="11"/>
      <c r="H27" s="11"/>
      <c r="I27" s="76" t="s">
        <v>61</v>
      </c>
      <c r="J27" s="77" t="s">
        <v>62</v>
      </c>
      <c r="K27" s="78" t="s">
        <v>63</v>
      </c>
      <c r="L27" s="79"/>
    </row>
    <row r="28" spans="1:12" ht="15.75" thickBot="1" x14ac:dyDescent="0.25">
      <c r="A28" s="16"/>
      <c r="B28" s="11"/>
      <c r="C28" s="11"/>
      <c r="D28" s="11"/>
      <c r="E28" s="11"/>
      <c r="F28" s="11"/>
      <c r="G28" s="11"/>
      <c r="H28" s="11"/>
      <c r="I28" s="87" t="s">
        <v>64</v>
      </c>
      <c r="J28" s="81">
        <v>1.2</v>
      </c>
      <c r="K28" s="81">
        <v>1.1499999999999999</v>
      </c>
      <c r="L28" s="82" t="s">
        <v>65</v>
      </c>
    </row>
    <row r="29" spans="1:12" ht="15.75" thickTop="1" x14ac:dyDescent="0.2">
      <c r="A29" s="23" t="s">
        <v>29</v>
      </c>
      <c r="B29" s="14"/>
      <c r="C29" s="14"/>
      <c r="D29" s="14"/>
      <c r="E29" s="14"/>
      <c r="F29" s="14"/>
      <c r="G29" s="14"/>
      <c r="H29" s="15"/>
      <c r="I29" s="80" t="s">
        <v>66</v>
      </c>
      <c r="J29" s="81">
        <v>1.3</v>
      </c>
      <c r="K29" s="81">
        <v>1.35</v>
      </c>
      <c r="L29" s="83"/>
    </row>
    <row r="30" spans="1:12" x14ac:dyDescent="0.2">
      <c r="A30" s="19" t="s">
        <v>23</v>
      </c>
      <c r="B30" s="10"/>
      <c r="C30" s="10"/>
      <c r="D30" s="10"/>
      <c r="E30" s="10"/>
      <c r="F30" s="10"/>
      <c r="G30" s="10"/>
      <c r="H30" s="17"/>
      <c r="I30" s="80" t="s">
        <v>67</v>
      </c>
      <c r="J30" s="81" t="s">
        <v>68</v>
      </c>
      <c r="K30" s="81">
        <v>1.1499999999999999</v>
      </c>
      <c r="L30" s="83"/>
    </row>
    <row r="31" spans="1:12" x14ac:dyDescent="0.2">
      <c r="A31" s="19" t="s">
        <v>24</v>
      </c>
      <c r="B31" s="10"/>
      <c r="C31" s="10"/>
      <c r="D31" s="10" t="s">
        <v>30</v>
      </c>
      <c r="E31" s="10"/>
      <c r="F31" s="10"/>
      <c r="G31" s="10"/>
      <c r="H31" s="17"/>
      <c r="I31" s="80" t="s">
        <v>69</v>
      </c>
      <c r="J31" s="81">
        <v>1.25</v>
      </c>
      <c r="K31" s="81">
        <v>1.25</v>
      </c>
      <c r="L31" s="83"/>
    </row>
    <row r="32" spans="1:12" ht="15.75" thickBot="1" x14ac:dyDescent="0.25">
      <c r="A32" s="20" t="s">
        <v>25</v>
      </c>
      <c r="B32" s="21"/>
      <c r="C32" s="21"/>
      <c r="D32" s="21" t="s">
        <v>18</v>
      </c>
      <c r="E32" s="21"/>
      <c r="F32" s="21"/>
      <c r="G32" s="21"/>
      <c r="H32" s="22"/>
      <c r="I32" s="84" t="s">
        <v>70</v>
      </c>
      <c r="J32" s="85">
        <v>1.33</v>
      </c>
      <c r="K32" s="85">
        <v>1.43</v>
      </c>
      <c r="L32" s="86" t="s">
        <v>71</v>
      </c>
    </row>
    <row r="33" ht="15.75" thickTop="1" x14ac:dyDescent="0.2"/>
  </sheetData>
  <mergeCells count="1">
    <mergeCell ref="L28:L31"/>
  </mergeCells>
  <pageMargins left="0.25" right="0.25" top="0.7" bottom="0.28999999999999998" header="0.25" footer="0.15748031496063"/>
  <pageSetup paperSize="9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zoomScale="75" workbookViewId="0">
      <selection activeCell="K18" sqref="K18"/>
    </sheetView>
  </sheetViews>
  <sheetFormatPr defaultRowHeight="15" x14ac:dyDescent="0.2"/>
  <cols>
    <col min="9" max="9" width="14.6640625" style="1" customWidth="1"/>
    <col min="10" max="10" width="8.77734375" style="1" customWidth="1"/>
    <col min="11" max="11" width="10.33203125" style="1" customWidth="1"/>
    <col min="12" max="12" width="13.77734375" style="1" customWidth="1"/>
    <col min="13" max="13" width="6.21875" style="1" customWidth="1"/>
  </cols>
  <sheetData>
    <row r="1" spans="1:15" ht="15.75" thickTop="1" x14ac:dyDescent="0.2">
      <c r="A1" s="12"/>
      <c r="B1" s="13"/>
      <c r="C1" s="13"/>
      <c r="D1" s="13"/>
      <c r="E1" s="13"/>
      <c r="F1" s="13"/>
      <c r="G1" s="13"/>
      <c r="H1" s="13"/>
      <c r="I1" s="25" t="s">
        <v>10</v>
      </c>
      <c r="J1" s="14"/>
      <c r="K1" s="14"/>
      <c r="L1" s="15"/>
    </row>
    <row r="2" spans="1:15" x14ac:dyDescent="0.2">
      <c r="A2" s="16"/>
      <c r="B2" s="11"/>
      <c r="C2" s="11"/>
      <c r="D2" s="11"/>
      <c r="E2" s="11"/>
      <c r="F2" s="11"/>
      <c r="G2" s="11"/>
      <c r="H2" s="11"/>
      <c r="I2" s="19" t="s">
        <v>26</v>
      </c>
      <c r="J2" s="10"/>
      <c r="K2" s="10"/>
      <c r="L2" s="17"/>
      <c r="N2">
        <v>500</v>
      </c>
      <c r="O2" s="27">
        <v>79</v>
      </c>
    </row>
    <row r="3" spans="1:15" x14ac:dyDescent="0.2">
      <c r="A3" s="16"/>
      <c r="B3" s="11"/>
      <c r="C3" s="11"/>
      <c r="D3" s="11"/>
      <c r="E3" s="11"/>
      <c r="F3" s="11"/>
      <c r="G3" s="11"/>
      <c r="H3" s="11"/>
      <c r="I3" s="19" t="s">
        <v>6</v>
      </c>
      <c r="J3" s="10"/>
      <c r="K3" s="10"/>
      <c r="L3" s="17"/>
      <c r="N3">
        <v>612</v>
      </c>
      <c r="O3" s="27">
        <v>79</v>
      </c>
    </row>
    <row r="4" spans="1:15" x14ac:dyDescent="0.2">
      <c r="A4" s="16"/>
      <c r="B4" s="11"/>
      <c r="C4" s="11"/>
      <c r="D4" s="11"/>
      <c r="E4" s="11"/>
      <c r="F4" s="11"/>
      <c r="G4" s="11"/>
      <c r="H4" s="11"/>
      <c r="I4" s="19" t="s">
        <v>7</v>
      </c>
      <c r="J4" s="10"/>
      <c r="K4" s="10"/>
      <c r="L4" s="17"/>
      <c r="N4">
        <v>758</v>
      </c>
      <c r="O4" s="27">
        <v>83</v>
      </c>
    </row>
    <row r="5" spans="1:15" x14ac:dyDescent="0.2">
      <c r="A5" s="16"/>
      <c r="B5" s="11"/>
      <c r="C5" s="11"/>
      <c r="D5" s="11"/>
      <c r="E5" s="11"/>
      <c r="F5" s="11"/>
      <c r="G5" s="11"/>
      <c r="H5" s="11"/>
      <c r="I5" s="26" t="s">
        <v>19</v>
      </c>
      <c r="J5" s="10"/>
      <c r="K5" s="10"/>
      <c r="L5" s="17"/>
      <c r="N5">
        <v>758</v>
      </c>
      <c r="O5" s="27">
        <v>93</v>
      </c>
    </row>
    <row r="6" spans="1:15" x14ac:dyDescent="0.2">
      <c r="A6" s="16"/>
      <c r="B6" s="11"/>
      <c r="C6" s="11"/>
      <c r="D6" s="11"/>
      <c r="E6" s="11"/>
      <c r="F6" s="11"/>
      <c r="G6" s="11"/>
      <c r="H6" s="11"/>
      <c r="I6" s="19" t="s">
        <v>20</v>
      </c>
      <c r="J6" s="10"/>
      <c r="K6" s="10"/>
      <c r="L6" s="17"/>
      <c r="N6">
        <v>500</v>
      </c>
      <c r="O6" s="27">
        <v>93</v>
      </c>
    </row>
    <row r="7" spans="1:15" x14ac:dyDescent="0.2">
      <c r="A7" s="16"/>
      <c r="B7" s="11"/>
      <c r="C7" s="11"/>
      <c r="D7" s="11"/>
      <c r="E7" s="11"/>
      <c r="F7" s="11"/>
      <c r="G7" s="11"/>
      <c r="H7" s="11"/>
      <c r="I7" s="26" t="s">
        <v>31</v>
      </c>
      <c r="J7" s="10"/>
      <c r="K7" s="10"/>
      <c r="L7" s="17"/>
      <c r="O7" s="27"/>
    </row>
    <row r="8" spans="1:15" x14ac:dyDescent="0.2">
      <c r="A8" s="16"/>
      <c r="B8" s="11"/>
      <c r="C8" s="11"/>
      <c r="D8" s="11"/>
      <c r="E8" s="11"/>
      <c r="F8" s="11"/>
      <c r="G8" s="11"/>
      <c r="H8" s="11"/>
      <c r="I8" s="19" t="s">
        <v>32</v>
      </c>
      <c r="J8" s="10"/>
      <c r="K8" s="10"/>
      <c r="L8" s="17"/>
    </row>
    <row r="9" spans="1:15" x14ac:dyDescent="0.2">
      <c r="A9" s="16"/>
      <c r="B9" s="11"/>
      <c r="C9" s="11"/>
      <c r="D9" s="11"/>
      <c r="E9" s="11"/>
      <c r="F9" s="11"/>
      <c r="G9" s="11"/>
      <c r="H9" s="11"/>
      <c r="I9" s="19" t="s">
        <v>8</v>
      </c>
      <c r="J9" s="10"/>
      <c r="K9" s="10"/>
      <c r="L9" s="17"/>
    </row>
    <row r="10" spans="1:15" x14ac:dyDescent="0.2">
      <c r="A10" s="16"/>
      <c r="B10" s="11"/>
      <c r="C10" s="11"/>
      <c r="D10" s="11"/>
      <c r="E10" s="11"/>
      <c r="F10" s="11"/>
      <c r="G10" s="11"/>
      <c r="H10" s="11"/>
      <c r="I10" s="19" t="s">
        <v>9</v>
      </c>
      <c r="J10" s="10"/>
      <c r="K10" s="10"/>
      <c r="L10" s="17"/>
    </row>
    <row r="11" spans="1:15" x14ac:dyDescent="0.2">
      <c r="A11" s="16"/>
      <c r="B11" s="11"/>
      <c r="C11" s="11"/>
      <c r="D11" s="11"/>
      <c r="E11" s="11"/>
      <c r="F11" s="11"/>
      <c r="G11" s="11"/>
      <c r="H11" s="11"/>
      <c r="I11" s="19" t="s">
        <v>15</v>
      </c>
      <c r="J11" s="10"/>
      <c r="K11" s="10"/>
      <c r="L11" s="18" t="str">
        <f>'G-BOLW'!L10</f>
        <v/>
      </c>
    </row>
    <row r="12" spans="1:15" x14ac:dyDescent="0.2">
      <c r="A12" s="16"/>
      <c r="B12" s="11"/>
      <c r="C12" s="11"/>
      <c r="D12" s="11"/>
      <c r="E12" s="11"/>
      <c r="F12" s="11"/>
      <c r="G12" s="11"/>
      <c r="H12" s="11"/>
      <c r="I12" s="19" t="s">
        <v>11</v>
      </c>
      <c r="J12" s="10"/>
      <c r="K12" s="10"/>
      <c r="L12" s="18">
        <f>'G-BOLW'!L11</f>
        <v>0</v>
      </c>
    </row>
    <row r="13" spans="1:15" x14ac:dyDescent="0.2">
      <c r="A13" s="16"/>
      <c r="B13" s="11"/>
      <c r="C13" s="11"/>
      <c r="D13" s="11"/>
      <c r="E13" s="11"/>
      <c r="F13" s="11"/>
      <c r="G13" s="11"/>
      <c r="H13" s="11"/>
      <c r="I13" s="19" t="s">
        <v>12</v>
      </c>
      <c r="J13" s="10"/>
      <c r="K13" s="10"/>
      <c r="L13" s="18">
        <f>'G-BOLW'!L12</f>
        <v>0</v>
      </c>
    </row>
    <row r="14" spans="1:15" x14ac:dyDescent="0.2">
      <c r="A14" s="16"/>
      <c r="B14" s="11"/>
      <c r="C14" s="11"/>
      <c r="D14" s="11"/>
      <c r="E14" s="11"/>
      <c r="F14" s="11"/>
      <c r="G14" s="11"/>
      <c r="H14" s="11"/>
      <c r="I14" s="19" t="s">
        <v>21</v>
      </c>
      <c r="J14" s="10"/>
      <c r="K14" s="10"/>
      <c r="L14" s="18">
        <f>'G-BOLW'!L13</f>
        <v>0</v>
      </c>
    </row>
    <row r="15" spans="1:15" x14ac:dyDescent="0.2">
      <c r="A15" s="16"/>
      <c r="B15" s="11"/>
      <c r="C15" s="11"/>
      <c r="D15" s="11"/>
      <c r="E15" s="11"/>
      <c r="F15" s="11"/>
      <c r="G15" s="11"/>
      <c r="H15" s="11"/>
      <c r="I15" s="19" t="s">
        <v>13</v>
      </c>
      <c r="J15" s="10"/>
      <c r="K15" s="10"/>
      <c r="L15" s="18">
        <f>'G-BOLW'!L14</f>
        <v>0</v>
      </c>
    </row>
    <row r="16" spans="1:15" ht="15.75" thickBot="1" x14ac:dyDescent="0.25">
      <c r="A16" s="16"/>
      <c r="B16" s="11"/>
      <c r="C16" s="11"/>
      <c r="D16" s="11"/>
      <c r="E16" s="11"/>
      <c r="F16" s="11"/>
      <c r="G16" s="11"/>
      <c r="H16" s="11"/>
      <c r="I16" s="20" t="s">
        <v>22</v>
      </c>
      <c r="J16" s="21"/>
      <c r="K16" s="21"/>
      <c r="L16" s="24">
        <f>'G-BOLW'!L15</f>
        <v>0</v>
      </c>
    </row>
    <row r="17" spans="1:12" ht="23.25" thickTop="1" x14ac:dyDescent="0.2">
      <c r="A17" s="16"/>
      <c r="B17" s="11"/>
      <c r="C17" s="11"/>
      <c r="D17" s="11"/>
      <c r="E17" s="11"/>
      <c r="F17" s="11"/>
      <c r="G17" s="11"/>
      <c r="H17" s="11"/>
      <c r="I17" s="2" t="s">
        <v>1</v>
      </c>
      <c r="J17" s="3" t="s">
        <v>14</v>
      </c>
      <c r="K17" s="3" t="s">
        <v>17</v>
      </c>
      <c r="L17" s="4" t="s">
        <v>16</v>
      </c>
    </row>
    <row r="18" spans="1:12" x14ac:dyDescent="0.2">
      <c r="A18" s="16"/>
      <c r="B18" s="11"/>
      <c r="C18" s="11"/>
      <c r="D18" s="11"/>
      <c r="E18" s="11"/>
      <c r="F18" s="11"/>
      <c r="G18" s="11"/>
      <c r="H18" s="11"/>
      <c r="I18" s="5" t="s">
        <v>2</v>
      </c>
      <c r="J18" s="7">
        <f>'G-BOLW'!J17</f>
        <v>0</v>
      </c>
      <c r="K18" s="7">
        <f>'G-BOLW'!K17</f>
        <v>0</v>
      </c>
      <c r="L18" s="8">
        <f>K18*J18</f>
        <v>0</v>
      </c>
    </row>
    <row r="19" spans="1:12" x14ac:dyDescent="0.2">
      <c r="A19" s="16"/>
      <c r="B19" s="11"/>
      <c r="C19" s="11"/>
      <c r="D19" s="11"/>
      <c r="E19" s="11"/>
      <c r="F19" s="11"/>
      <c r="G19" s="11"/>
      <c r="H19" s="11"/>
      <c r="I19" s="5" t="s">
        <v>44</v>
      </c>
      <c r="J19" s="28"/>
      <c r="K19" s="7" t="str">
        <f>'G-BOLW'!K18</f>
        <v>Contingency fuel</v>
      </c>
      <c r="L19" s="8" t="e">
        <f>IF(K19*J19=0,"",K19*J19)</f>
        <v>#VALUE!</v>
      </c>
    </row>
    <row r="20" spans="1:12" x14ac:dyDescent="0.2">
      <c r="A20" s="16"/>
      <c r="B20" s="11"/>
      <c r="C20" s="11"/>
      <c r="D20" s="11"/>
      <c r="E20" s="11"/>
      <c r="F20" s="11"/>
      <c r="G20" s="11"/>
      <c r="H20" s="11"/>
      <c r="I20" s="5" t="s">
        <v>3</v>
      </c>
      <c r="J20" s="28"/>
      <c r="K20" s="7">
        <f>'G-BOLW'!K19</f>
        <v>0</v>
      </c>
      <c r="L20" s="8" t="str">
        <f>IF(K20*J20=0,"",K20*J20)</f>
        <v/>
      </c>
    </row>
    <row r="21" spans="1:12" x14ac:dyDescent="0.2">
      <c r="A21" s="16"/>
      <c r="B21" s="11"/>
      <c r="C21" s="11"/>
      <c r="D21" s="11"/>
      <c r="E21" s="11"/>
      <c r="F21" s="11"/>
      <c r="G21" s="11"/>
      <c r="H21" s="11"/>
      <c r="I21" s="5" t="s">
        <v>27</v>
      </c>
      <c r="J21" s="28"/>
      <c r="K21" s="7" t="str">
        <f>'G-BOLW'!K20</f>
        <v>litres per hour</v>
      </c>
      <c r="L21" s="8" t="e">
        <f>IF(K21*J21=0,"",K21*J21)</f>
        <v>#VALUE!</v>
      </c>
    </row>
    <row r="22" spans="1:12" x14ac:dyDescent="0.2">
      <c r="A22" s="16"/>
      <c r="B22" s="11"/>
      <c r="C22" s="11"/>
      <c r="D22" s="11"/>
      <c r="E22" s="11"/>
      <c r="F22" s="11"/>
      <c r="G22" s="11"/>
      <c r="H22" s="11"/>
      <c r="I22" s="5"/>
      <c r="J22" s="28"/>
      <c r="K22" s="7"/>
      <c r="L22" s="8"/>
    </row>
    <row r="23" spans="1:12" ht="15.75" thickBot="1" x14ac:dyDescent="0.25">
      <c r="A23" s="16"/>
      <c r="B23" s="11"/>
      <c r="C23" s="11"/>
      <c r="D23" s="11"/>
      <c r="E23" s="11"/>
      <c r="F23" s="11"/>
      <c r="G23" s="11"/>
      <c r="H23" s="11"/>
      <c r="I23" s="6" t="s">
        <v>28</v>
      </c>
      <c r="J23" s="29"/>
      <c r="K23" s="9">
        <f>'G-BOLW'!K22</f>
        <v>0</v>
      </c>
      <c r="L23" s="8" t="str">
        <f>IF(K23*J23=0,"",K23*J23)</f>
        <v/>
      </c>
    </row>
    <row r="24" spans="1:12" ht="16.5" thickTop="1" thickBot="1" x14ac:dyDescent="0.25">
      <c r="A24" s="16"/>
      <c r="B24" s="11"/>
      <c r="C24" s="11"/>
      <c r="D24" s="11"/>
      <c r="E24" s="11"/>
      <c r="F24" s="11"/>
      <c r="G24" s="11"/>
      <c r="H24" s="11"/>
      <c r="I24" s="31" t="s">
        <v>4</v>
      </c>
      <c r="J24" s="46">
        <f>SUM(J18:J23)</f>
        <v>0</v>
      </c>
      <c r="K24" s="10"/>
      <c r="L24" s="46" t="e">
        <f>SUM(L18:L23)</f>
        <v>#VALUE!</v>
      </c>
    </row>
    <row r="25" spans="1:12" ht="16.5" thickTop="1" thickBot="1" x14ac:dyDescent="0.25">
      <c r="A25" s="16"/>
      <c r="B25" s="11"/>
      <c r="C25" s="11"/>
      <c r="D25" s="11"/>
      <c r="E25" s="11"/>
      <c r="F25" s="11"/>
      <c r="G25" s="11"/>
      <c r="H25" s="11"/>
      <c r="I25" s="31" t="s">
        <v>5</v>
      </c>
      <c r="J25" s="10"/>
      <c r="K25" s="47" t="e">
        <f>L24/J24</f>
        <v>#VALUE!</v>
      </c>
      <c r="L25" s="30" t="s">
        <v>33</v>
      </c>
    </row>
    <row r="26" spans="1:12" ht="15.75" thickTop="1" x14ac:dyDescent="0.2">
      <c r="A26" s="16"/>
      <c r="B26" s="11"/>
      <c r="C26" s="11"/>
      <c r="D26" s="11"/>
      <c r="E26" s="11"/>
      <c r="F26" s="11"/>
      <c r="G26" s="11"/>
      <c r="H26" s="11"/>
      <c r="I26" s="32" t="s">
        <v>34</v>
      </c>
      <c r="J26" s="33" t="s">
        <v>35</v>
      </c>
      <c r="K26" s="34" t="s">
        <v>36</v>
      </c>
      <c r="L26" s="15"/>
    </row>
    <row r="27" spans="1:12" x14ac:dyDescent="0.2">
      <c r="A27" s="16"/>
      <c r="B27" s="11"/>
      <c r="C27" s="11"/>
      <c r="D27" s="11"/>
      <c r="E27" s="11"/>
      <c r="F27" s="11"/>
      <c r="G27" s="11"/>
      <c r="H27" s="11"/>
      <c r="I27" s="35" t="s">
        <v>37</v>
      </c>
      <c r="J27" s="36"/>
      <c r="K27" s="10"/>
      <c r="L27" s="17"/>
    </row>
    <row r="28" spans="1:12" ht="15.75" thickBot="1" x14ac:dyDescent="0.25">
      <c r="A28" s="16"/>
      <c r="B28" s="11"/>
      <c r="C28" s="11"/>
      <c r="D28" s="11"/>
      <c r="E28" s="11"/>
      <c r="F28" s="11"/>
      <c r="G28" s="11"/>
      <c r="H28" s="11"/>
      <c r="I28" s="35" t="s">
        <v>38</v>
      </c>
      <c r="J28" s="36"/>
      <c r="K28" s="10" t="s">
        <v>0</v>
      </c>
      <c r="L28" s="17"/>
    </row>
    <row r="29" spans="1:12" ht="15.75" thickTop="1" x14ac:dyDescent="0.2">
      <c r="A29" s="23" t="s">
        <v>29</v>
      </c>
      <c r="B29" s="14"/>
      <c r="C29" s="14"/>
      <c r="D29" s="14"/>
      <c r="E29" s="14"/>
      <c r="F29" s="14"/>
      <c r="G29" s="14"/>
      <c r="H29" s="15"/>
      <c r="I29" s="35" t="s">
        <v>48</v>
      </c>
      <c r="J29" s="36">
        <v>45</v>
      </c>
      <c r="K29" s="37"/>
      <c r="L29" s="38" t="s">
        <v>39</v>
      </c>
    </row>
    <row r="30" spans="1:12" ht="15.75" thickBot="1" x14ac:dyDescent="0.25">
      <c r="A30" s="19" t="s">
        <v>23</v>
      </c>
      <c r="B30" s="10"/>
      <c r="C30" s="10"/>
      <c r="D30" s="10"/>
      <c r="E30" s="10"/>
      <c r="F30" s="10"/>
      <c r="G30" s="10"/>
      <c r="H30" s="17"/>
      <c r="I30" s="39" t="s">
        <v>40</v>
      </c>
      <c r="J30" s="40"/>
      <c r="K30" s="41"/>
      <c r="L30" s="42" t="s">
        <v>46</v>
      </c>
    </row>
    <row r="31" spans="1:12" ht="16.5" thickTop="1" thickBot="1" x14ac:dyDescent="0.25">
      <c r="A31" s="19" t="s">
        <v>24</v>
      </c>
      <c r="B31" s="10"/>
      <c r="C31" s="10"/>
      <c r="D31" s="10" t="s">
        <v>30</v>
      </c>
      <c r="E31" s="10"/>
      <c r="F31" s="10"/>
      <c r="G31" s="10"/>
      <c r="H31" s="17"/>
      <c r="I31" s="41" t="s">
        <v>4</v>
      </c>
      <c r="J31" s="43"/>
      <c r="K31" s="41" t="s">
        <v>41</v>
      </c>
      <c r="L31" s="42" t="s">
        <v>47</v>
      </c>
    </row>
    <row r="32" spans="1:12" ht="16.5" thickTop="1" thickBot="1" x14ac:dyDescent="0.25">
      <c r="A32" s="20" t="s">
        <v>25</v>
      </c>
      <c r="B32" s="21"/>
      <c r="C32" s="21"/>
      <c r="D32" s="21" t="s">
        <v>18</v>
      </c>
      <c r="E32" s="21"/>
      <c r="F32" s="21"/>
      <c r="G32" s="21"/>
      <c r="H32" s="22"/>
      <c r="I32" s="44" t="s">
        <v>42</v>
      </c>
      <c r="J32" s="48"/>
      <c r="K32" s="44" t="s">
        <v>45</v>
      </c>
      <c r="L32" s="45" t="s">
        <v>43</v>
      </c>
    </row>
    <row r="33" ht="15.75" thickTop="1" x14ac:dyDescent="0.2"/>
  </sheetData>
  <pageMargins left="0.32" right="0.25" top="0.56999999999999995" bottom="0.64" header="0.28000000000000003" footer="0.5"/>
  <pageSetup paperSize="9" orientation="landscape" r:id="rId1"/>
  <headerFooter alignWithMargins="0">
    <oddHeader>&amp;C&amp;"Arial,Bold"&amp;14SOUTHEND FLYING CLUB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G-BOLW</vt:lpstr>
      <vt:lpstr>AUTOCALCULATE</vt:lpstr>
      <vt:lpstr>AUTOCALCULATE!Print_Area</vt:lpstr>
      <vt:lpstr>'G-BOLW'!Print_Area</vt:lpstr>
    </vt:vector>
  </TitlesOfParts>
  <Company>Ankerman-Holt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Holt</dc:creator>
  <cp:lastModifiedBy>Club</cp:lastModifiedBy>
  <cp:lastPrinted>2020-10-29T12:44:28Z</cp:lastPrinted>
  <dcterms:created xsi:type="dcterms:W3CDTF">2000-07-10T08:16:14Z</dcterms:created>
  <dcterms:modified xsi:type="dcterms:W3CDTF">2020-10-29T12:45:00Z</dcterms:modified>
</cp:coreProperties>
</file>